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ROTEC\Stroje a Tiskoviny\New Holland\Traktory\"/>
    </mc:Choice>
  </mc:AlternateContent>
  <xr:revisionPtr revIDLastSave="0" documentId="13_ncr:1_{B4ACE59F-D4EF-4982-9434-6D49C1627B97}" xr6:coauthVersionLast="45" xr6:coauthVersionMax="45" xr10:uidLastSave="{00000000-0000-0000-0000-000000000000}"/>
  <bookViews>
    <workbookView xWindow="-48" yWindow="-48" windowWidth="23136" windowHeight="12432" xr2:uid="{CEB64B83-7D5D-45A9-88B5-C0F6D5A65110}"/>
  </bookViews>
  <sheets>
    <sheet name="Kalkulátor spotřeby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2" l="1"/>
  <c r="H41" i="2"/>
  <c r="H42" i="2"/>
  <c r="H43" i="2"/>
  <c r="H44" i="2"/>
  <c r="H45" i="2"/>
  <c r="H46" i="2"/>
  <c r="H47" i="2"/>
  <c r="H48" i="2"/>
  <c r="H49" i="2"/>
  <c r="H50" i="2"/>
  <c r="H51" i="2"/>
  <c r="E40" i="2"/>
  <c r="E41" i="2"/>
  <c r="E42" i="2"/>
  <c r="E43" i="2"/>
  <c r="E44" i="2"/>
  <c r="E45" i="2"/>
  <c r="E46" i="2"/>
  <c r="E47" i="2"/>
  <c r="E48" i="2"/>
  <c r="E49" i="2"/>
  <c r="E50" i="2"/>
  <c r="E51" i="2"/>
  <c r="H52" i="2" l="1"/>
</calcChain>
</file>

<file path=xl/sharedStrings.xml><?xml version="1.0" encoding="utf-8"?>
<sst xmlns="http://schemas.openxmlformats.org/spreadsheetml/2006/main" count="39" uniqueCount="39">
  <si>
    <t xml:space="preserve">Modře orámovaný sloupec ukazuje, jaká je absolutní spotřeba paliva při daném zatížení motoru (generovaném výkonu motoru - červený sloupec) a to v litrech. Tuto hodnotu lze lehce převést na peníze pronásobením počtu hodin a cenou paliva. </t>
  </si>
  <si>
    <t xml:space="preserve">Žlutý sloupec pak udává, kolik nás stojí v palivu jedna spotřebovaná kWh. Při nižším zatížení stroj spotřebuje absolutně méně paliva, ale provede také méně práce (například díky menšímu záběru stroje), kilowat hodina je tak dražší.... </t>
  </si>
  <si>
    <t xml:space="preserve">Cena za 1 litr AdBlue: </t>
  </si>
  <si>
    <t>Spotřeba l/hod.</t>
  </si>
  <si>
    <t>Celkem Litrů</t>
  </si>
  <si>
    <t>Spotřeba paliva pro DPF v % paliva</t>
  </si>
  <si>
    <t>Spotřeba AdBlue v % paliva</t>
  </si>
  <si>
    <t>Celkem za operaci v Kč</t>
  </si>
  <si>
    <t>Orba při 100 % zatížení motoru. (Pouze tahová práce)</t>
  </si>
  <si>
    <t>Z1P</t>
  </si>
  <si>
    <t>Orba při 60 % zatížení motoru</t>
  </si>
  <si>
    <t>Z2P</t>
  </si>
  <si>
    <t>Tahové práce s kultivátorem při zatížení motoru 100%</t>
  </si>
  <si>
    <t>Z1G</t>
  </si>
  <si>
    <t>Tahové práce s kultivátorem při zatížení motoru 60% (testovací cyklus Z2G v tabulce)</t>
  </si>
  <si>
    <t>Z2G</t>
  </si>
  <si>
    <t>Práce s rotačními branami při 100% zatížení motoru (Tahová práce + PTO)</t>
  </si>
  <si>
    <t>Z3K</t>
  </si>
  <si>
    <t>Práce s rotačními branami při 70% zatížení motoru</t>
  </si>
  <si>
    <t>Z4K</t>
  </si>
  <si>
    <t>Práce s rotačními branami při 40% zatížení motoru</t>
  </si>
  <si>
    <t>Z5K</t>
  </si>
  <si>
    <t>Sečení s žací kombinací při zatížení motoru 100%</t>
  </si>
  <si>
    <t>Z3M</t>
  </si>
  <si>
    <t>Sečení s žací kombinací při zatížení motoru 70% (testovací cyklus Z4M)</t>
  </si>
  <si>
    <t>Z4M</t>
  </si>
  <si>
    <t>Sečení s žací kombinací při zatížení motoru 40%</t>
  </si>
  <si>
    <t>Z5M</t>
  </si>
  <si>
    <t>Rozmetání hnoje (Tahová práce + PTO + odběr výkonu hydraulikou)</t>
  </si>
  <si>
    <t>Z6MS</t>
  </si>
  <si>
    <t>Práce se svinovacím lisem (testovací cyklus Z7PR)</t>
  </si>
  <si>
    <t>Z7PR</t>
  </si>
  <si>
    <t xml:space="preserve">Celkem za palivo </t>
  </si>
  <si>
    <t xml:space="preserve">Příklad: Předpokládáte, že s traktorem odpracuje za rok 800 mth a to při následujících pracech: </t>
  </si>
  <si>
    <t>Výpočet spotřeby paliva traktoru u zvažovaných prací</t>
  </si>
  <si>
    <t>Kód režimu v DLG PowerMix testu</t>
  </si>
  <si>
    <t>Odpracováno v režimu (hod./rok)</t>
  </si>
  <si>
    <t>Vyplňte oranžově označená pole a tabulka vám spočítá odhadovanou spotřebu paliva traktorem.</t>
  </si>
  <si>
    <t>Cena za 1 litr Nafty: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</si>
</sst>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 applyBorder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3" fontId="1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textRotation="90" wrapText="1"/>
    </xf>
    <xf numFmtId="165" fontId="1" fillId="0" borderId="0" xfId="0" applyNumberFormat="1" applyFont="1"/>
    <xf numFmtId="165" fontId="2" fillId="0" borderId="0" xfId="0" applyNumberFormat="1" applyFont="1"/>
    <xf numFmtId="164" fontId="1" fillId="2" borderId="1" xfId="0" applyNumberFormat="1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10" fontId="1" fillId="2" borderId="0" xfId="0" applyNumberFormat="1" applyFont="1" applyFill="1" applyProtection="1">
      <protection locked="0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bottom" textRotation="9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38099</xdr:rowOff>
    </xdr:from>
    <xdr:to>
      <xdr:col>7</xdr:col>
      <xdr:colOff>1409700</xdr:colOff>
      <xdr:row>30</xdr:row>
      <xdr:rowOff>50800</xdr:rowOff>
    </xdr:to>
    <xdr:grpSp>
      <xdr:nvGrpSpPr>
        <xdr:cNvPr id="8" name="Skupina 7">
          <a:extLst>
            <a:ext uri="{FF2B5EF4-FFF2-40B4-BE49-F238E27FC236}">
              <a16:creationId xmlns:a16="http://schemas.microsoft.com/office/drawing/2014/main" id="{812C6F1B-593C-49B3-A5CB-B4EF6D78A86F}"/>
            </a:ext>
          </a:extLst>
        </xdr:cNvPr>
        <xdr:cNvGrpSpPr/>
      </xdr:nvGrpSpPr>
      <xdr:grpSpPr>
        <a:xfrm>
          <a:off x="68580" y="541019"/>
          <a:ext cx="9364980" cy="5316221"/>
          <a:chOff x="38100" y="541019"/>
          <a:chExt cx="9441821" cy="5316221"/>
        </a:xfrm>
      </xdr:grpSpPr>
      <xdr:pic>
        <xdr:nvPicPr>
          <xdr:cNvPr id="2" name="Obrázek 1">
            <a:extLst>
              <a:ext uri="{FF2B5EF4-FFF2-40B4-BE49-F238E27FC236}">
                <a16:creationId xmlns:a16="http://schemas.microsoft.com/office/drawing/2014/main" id="{A5DC8E59-9AB9-4898-B8E2-9015AD9BD21B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935"/>
          <a:stretch/>
        </xdr:blipFill>
        <xdr:spPr bwMode="auto">
          <a:xfrm>
            <a:off x="38100" y="541019"/>
            <a:ext cx="9441821" cy="53162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Obdélník 2">
            <a:extLst>
              <a:ext uri="{FF2B5EF4-FFF2-40B4-BE49-F238E27FC236}">
                <a16:creationId xmlns:a16="http://schemas.microsoft.com/office/drawing/2014/main" id="{6BEB6745-7CDF-48B3-B624-7D58FBA69D17}"/>
              </a:ext>
            </a:extLst>
          </xdr:cNvPr>
          <xdr:cNvSpPr/>
        </xdr:nvSpPr>
        <xdr:spPr>
          <a:xfrm>
            <a:off x="5295900" y="3878580"/>
            <a:ext cx="563880" cy="1798320"/>
          </a:xfrm>
          <a:prstGeom prst="rect">
            <a:avLst/>
          </a:prstGeom>
          <a:noFill/>
          <a:ln w="285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Obdélník 3">
            <a:extLst>
              <a:ext uri="{FF2B5EF4-FFF2-40B4-BE49-F238E27FC236}">
                <a16:creationId xmlns:a16="http://schemas.microsoft.com/office/drawing/2014/main" id="{7A1E1C70-374B-4D74-8E73-EC4FD2751455}"/>
              </a:ext>
            </a:extLst>
          </xdr:cNvPr>
          <xdr:cNvSpPr/>
        </xdr:nvSpPr>
        <xdr:spPr>
          <a:xfrm>
            <a:off x="5928360" y="3878580"/>
            <a:ext cx="792480" cy="1912620"/>
          </a:xfrm>
          <a:prstGeom prst="rect">
            <a:avLst/>
          </a:prstGeom>
          <a:noFill/>
          <a:ln w="28575"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Obdélník 4">
            <a:extLst>
              <a:ext uri="{FF2B5EF4-FFF2-40B4-BE49-F238E27FC236}">
                <a16:creationId xmlns:a16="http://schemas.microsoft.com/office/drawing/2014/main" id="{48548A00-7525-4823-9231-A5B09338F5AB}"/>
              </a:ext>
            </a:extLst>
          </xdr:cNvPr>
          <xdr:cNvSpPr/>
        </xdr:nvSpPr>
        <xdr:spPr>
          <a:xfrm>
            <a:off x="4168140" y="3870960"/>
            <a:ext cx="487680" cy="1790700"/>
          </a:xfrm>
          <a:prstGeom prst="rect">
            <a:avLst/>
          </a:prstGeom>
          <a:noFill/>
          <a:ln w="28575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7</xdr:col>
      <xdr:colOff>91440</xdr:colOff>
      <xdr:row>0</xdr:row>
      <xdr:rowOff>30480</xdr:rowOff>
    </xdr:from>
    <xdr:to>
      <xdr:col>7</xdr:col>
      <xdr:colOff>1473821</xdr:colOff>
      <xdr:row>0</xdr:row>
      <xdr:rowOff>470954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B76726B6-96B0-4A5A-AC76-B3C5F4681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0" y="30480"/>
          <a:ext cx="1382381" cy="4404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FC8D1E-25ED-49BD-AE35-C439327E34CF}" name="Tabulka1" displayName="Tabulka1" ref="A39:H52" totalsRowShown="0" headerRowDxfId="9" dataDxfId="8">
  <autoFilter ref="A39:H52" xr:uid="{47DAB5E7-05AB-4F3A-8D91-C2CBD972194C}"/>
  <tableColumns count="8">
    <tableColumn id="1" xr3:uid="{19BF674D-5B2D-4C10-8985-BEA293206D23}" name="Příklad: Předpokládáte, že s traktorem odpracuje za rok 800 mth a to při následujících pracech: " dataDxfId="7"/>
    <tableColumn id="2" xr3:uid="{EDB09745-BBF9-43EE-BD04-39F5561F39C8}" name="Kód režimu v DLG PowerMix testu" dataDxfId="6"/>
    <tableColumn id="3" xr3:uid="{CA780ED3-9B1F-4A60-9127-982ECE0272A4}" name="Odpracováno v režimu (hod./rok)" dataDxfId="5"/>
    <tableColumn id="4" xr3:uid="{1ABC64DA-B917-4414-B28F-A6046C401671}" name="Spotřeba l/hod." dataDxfId="4"/>
    <tableColumn id="5" xr3:uid="{E4D6DC6B-E54A-4D8B-83B5-4BDAE2687E89}" name="Celkem Litrů" dataDxfId="3"/>
    <tableColumn id="6" xr3:uid="{38CF008F-B209-4D17-B599-14BAD06F360A}" name="Spotřeba paliva pro DPF v % paliva" dataDxfId="2"/>
    <tableColumn id="7" xr3:uid="{C3A98A54-F641-4130-BC1E-1583141CB21A}" name="Spotřeba AdBlue v % paliva" dataDxfId="1"/>
    <tableColumn id="8" xr3:uid="{68803B56-71B3-4CF1-8BDD-AA6C49AB74AC}" name="Celkem za operaci v Kč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139A-B930-46F0-A9ED-3D57F80AFAD9}">
  <dimension ref="A1:H52"/>
  <sheetViews>
    <sheetView tabSelected="1" zoomScaleNormal="100" zoomScaleSheetLayoutView="100" workbookViewId="0">
      <pane ySplit="1" topLeftCell="A41" activePane="bottomLeft" state="frozen"/>
      <selection pane="bottomLeft" activeCell="C48" sqref="C48"/>
    </sheetView>
  </sheetViews>
  <sheetFormatPr defaultRowHeight="14.4" x14ac:dyDescent="0.3"/>
  <cols>
    <col min="1" max="1" width="60.21875" customWidth="1"/>
    <col min="2" max="2" width="8.44140625" customWidth="1"/>
    <col min="3" max="7" width="9.6640625" customWidth="1"/>
    <col min="8" max="8" width="21.5546875" customWidth="1"/>
  </cols>
  <sheetData>
    <row r="1" spans="1:7" ht="39.6" customHeight="1" x14ac:dyDescent="0.45">
      <c r="A1" s="14" t="s">
        <v>34</v>
      </c>
      <c r="B1" s="15"/>
      <c r="C1" s="15"/>
      <c r="D1" s="15"/>
      <c r="E1" s="15"/>
      <c r="F1" s="15"/>
      <c r="G1" s="15"/>
    </row>
    <row r="32" ht="9" customHeight="1" x14ac:dyDescent="0.3"/>
    <row r="33" spans="1:8" ht="33.6" customHeight="1" x14ac:dyDescent="0.3">
      <c r="A33" s="13" t="s">
        <v>0</v>
      </c>
      <c r="B33" s="13"/>
      <c r="C33" s="13"/>
      <c r="D33" s="13"/>
      <c r="E33" s="13"/>
      <c r="F33" s="13"/>
      <c r="G33" s="13"/>
      <c r="H33" s="13"/>
    </row>
    <row r="34" spans="1:8" ht="30" customHeight="1" x14ac:dyDescent="0.3">
      <c r="A34" s="13" t="s">
        <v>1</v>
      </c>
      <c r="B34" s="13"/>
      <c r="C34" s="13"/>
      <c r="D34" s="13"/>
      <c r="E34" s="13"/>
      <c r="F34" s="13"/>
      <c r="G34" s="13"/>
      <c r="H34" s="13"/>
    </row>
    <row r="35" spans="1:8" x14ac:dyDescent="0.3">
      <c r="A35" t="s">
        <v>37</v>
      </c>
    </row>
    <row r="36" spans="1:8" ht="15.6" x14ac:dyDescent="0.3">
      <c r="A36" s="2" t="s">
        <v>38</v>
      </c>
      <c r="B36" s="2"/>
      <c r="C36" s="10">
        <v>27.5</v>
      </c>
    </row>
    <row r="37" spans="1:8" ht="15.6" x14ac:dyDescent="0.3">
      <c r="A37" s="2" t="s">
        <v>2</v>
      </c>
      <c r="B37" s="2"/>
      <c r="C37" s="10">
        <v>10</v>
      </c>
    </row>
    <row r="38" spans="1:8" x14ac:dyDescent="0.3">
      <c r="C38" s="1"/>
    </row>
    <row r="39" spans="1:8" ht="78.599999999999994" customHeight="1" x14ac:dyDescent="0.3">
      <c r="A39" s="6" t="s">
        <v>33</v>
      </c>
      <c r="B39" s="7" t="s">
        <v>35</v>
      </c>
      <c r="C39" s="7" t="s">
        <v>36</v>
      </c>
      <c r="D39" s="7" t="s">
        <v>3</v>
      </c>
      <c r="E39" s="7" t="s">
        <v>4</v>
      </c>
      <c r="F39" s="7" t="s">
        <v>5</v>
      </c>
      <c r="G39" s="7" t="s">
        <v>6</v>
      </c>
      <c r="H39" s="6" t="s">
        <v>7</v>
      </c>
    </row>
    <row r="40" spans="1:8" ht="15.6" x14ac:dyDescent="0.3">
      <c r="A40" s="2" t="s">
        <v>8</v>
      </c>
      <c r="B40" s="4" t="s">
        <v>9</v>
      </c>
      <c r="C40" s="11"/>
      <c r="D40" s="11">
        <v>24.2</v>
      </c>
      <c r="E40" s="5">
        <f t="shared" ref="E40:E50" si="0">D40*C40</f>
        <v>0</v>
      </c>
      <c r="F40" s="11"/>
      <c r="G40" s="12">
        <v>6.8000000000000005E-2</v>
      </c>
      <c r="H40" s="8">
        <f t="shared" ref="H40:H50" si="1">(E40*$C$36*(1+F40))+(E40*G40*$C$37)</f>
        <v>0</v>
      </c>
    </row>
    <row r="41" spans="1:8" ht="15.6" x14ac:dyDescent="0.3">
      <c r="A41" s="2" t="s">
        <v>10</v>
      </c>
      <c r="B41" s="4" t="s">
        <v>11</v>
      </c>
      <c r="C41" s="11"/>
      <c r="D41" s="11">
        <v>17.2</v>
      </c>
      <c r="E41" s="5">
        <f t="shared" si="0"/>
        <v>0</v>
      </c>
      <c r="F41" s="11"/>
      <c r="G41" s="12">
        <v>7.0999999999999994E-2</v>
      </c>
      <c r="H41" s="8">
        <f t="shared" si="1"/>
        <v>0</v>
      </c>
    </row>
    <row r="42" spans="1:8" ht="15.6" x14ac:dyDescent="0.3">
      <c r="A42" s="2" t="s">
        <v>12</v>
      </c>
      <c r="B42" s="4" t="s">
        <v>13</v>
      </c>
      <c r="C42" s="11"/>
      <c r="D42" s="11">
        <v>26</v>
      </c>
      <c r="E42" s="5">
        <f t="shared" si="0"/>
        <v>0</v>
      </c>
      <c r="F42" s="11"/>
      <c r="G42" s="12">
        <v>6.7000000000000004E-2</v>
      </c>
      <c r="H42" s="8">
        <f t="shared" si="1"/>
        <v>0</v>
      </c>
    </row>
    <row r="43" spans="1:8" ht="31.2" x14ac:dyDescent="0.3">
      <c r="A43" s="3" t="s">
        <v>14</v>
      </c>
      <c r="B43" s="4" t="s">
        <v>15</v>
      </c>
      <c r="C43" s="11">
        <v>300</v>
      </c>
      <c r="D43" s="11">
        <v>19</v>
      </c>
      <c r="E43" s="5">
        <f t="shared" si="0"/>
        <v>5700</v>
      </c>
      <c r="F43" s="12">
        <v>0</v>
      </c>
      <c r="G43" s="12">
        <v>7.4999999999999997E-2</v>
      </c>
      <c r="H43" s="8">
        <f t="shared" si="1"/>
        <v>161025</v>
      </c>
    </row>
    <row r="44" spans="1:8" ht="31.2" x14ac:dyDescent="0.3">
      <c r="A44" s="3" t="s">
        <v>16</v>
      </c>
      <c r="B44" s="4" t="s">
        <v>17</v>
      </c>
      <c r="C44" s="11"/>
      <c r="D44" s="11">
        <v>26.8</v>
      </c>
      <c r="E44" s="5">
        <f t="shared" si="0"/>
        <v>0</v>
      </c>
      <c r="F44" s="12"/>
      <c r="G44" s="12">
        <v>6.9000000000000006E-2</v>
      </c>
      <c r="H44" s="8">
        <f t="shared" si="1"/>
        <v>0</v>
      </c>
    </row>
    <row r="45" spans="1:8" ht="15.6" x14ac:dyDescent="0.3">
      <c r="A45" s="2" t="s">
        <v>18</v>
      </c>
      <c r="B45" s="4" t="s">
        <v>19</v>
      </c>
      <c r="C45" s="11"/>
      <c r="D45" s="11">
        <v>20.3</v>
      </c>
      <c r="E45" s="5">
        <f t="shared" si="0"/>
        <v>0</v>
      </c>
      <c r="F45" s="12"/>
      <c r="G45" s="12">
        <v>6.9000000000000006E-2</v>
      </c>
      <c r="H45" s="8">
        <f t="shared" si="1"/>
        <v>0</v>
      </c>
    </row>
    <row r="46" spans="1:8" ht="15.6" x14ac:dyDescent="0.3">
      <c r="A46" s="2" t="s">
        <v>20</v>
      </c>
      <c r="B46" s="4" t="s">
        <v>21</v>
      </c>
      <c r="C46" s="11"/>
      <c r="D46" s="11">
        <v>13.1</v>
      </c>
      <c r="E46" s="5">
        <f t="shared" si="0"/>
        <v>0</v>
      </c>
      <c r="F46" s="12"/>
      <c r="G46" s="12">
        <v>7.0000000000000007E-2</v>
      </c>
      <c r="H46" s="8">
        <f t="shared" si="1"/>
        <v>0</v>
      </c>
    </row>
    <row r="47" spans="1:8" ht="15.6" x14ac:dyDescent="0.3">
      <c r="A47" s="2" t="s">
        <v>22</v>
      </c>
      <c r="B47" s="4" t="s">
        <v>23</v>
      </c>
      <c r="C47" s="11"/>
      <c r="D47" s="11">
        <v>27.3</v>
      </c>
      <c r="E47" s="5">
        <f t="shared" si="0"/>
        <v>0</v>
      </c>
      <c r="F47" s="12"/>
      <c r="G47" s="12">
        <v>6.8000000000000005E-2</v>
      </c>
      <c r="H47" s="8">
        <f t="shared" si="1"/>
        <v>0</v>
      </c>
    </row>
    <row r="48" spans="1:8" ht="31.2" x14ac:dyDescent="0.3">
      <c r="A48" s="3" t="s">
        <v>24</v>
      </c>
      <c r="B48" s="4" t="s">
        <v>25</v>
      </c>
      <c r="C48" s="11">
        <v>300</v>
      </c>
      <c r="D48" s="11">
        <v>22.1</v>
      </c>
      <c r="E48" s="5">
        <f t="shared" si="0"/>
        <v>6630</v>
      </c>
      <c r="F48" s="12">
        <v>0</v>
      </c>
      <c r="G48" s="12">
        <v>7.5999999999999998E-2</v>
      </c>
      <c r="H48" s="8">
        <f t="shared" si="1"/>
        <v>187363.8</v>
      </c>
    </row>
    <row r="49" spans="1:8" ht="15.6" x14ac:dyDescent="0.3">
      <c r="A49" s="2" t="s">
        <v>26</v>
      </c>
      <c r="B49" s="4" t="s">
        <v>27</v>
      </c>
      <c r="C49" s="11"/>
      <c r="D49" s="11">
        <v>14.6</v>
      </c>
      <c r="E49" s="5">
        <f t="shared" si="0"/>
        <v>0</v>
      </c>
      <c r="F49" s="12"/>
      <c r="G49" s="12">
        <v>6.4000000000000001E-2</v>
      </c>
      <c r="H49" s="8">
        <f t="shared" si="1"/>
        <v>0</v>
      </c>
    </row>
    <row r="50" spans="1:8" ht="15.6" x14ac:dyDescent="0.3">
      <c r="A50" s="2" t="s">
        <v>28</v>
      </c>
      <c r="B50" s="4" t="s">
        <v>29</v>
      </c>
      <c r="C50" s="11"/>
      <c r="D50" s="11">
        <v>26.2</v>
      </c>
      <c r="E50" s="5">
        <f t="shared" si="0"/>
        <v>0</v>
      </c>
      <c r="F50" s="12"/>
      <c r="G50" s="12">
        <v>6.0999999999999999E-2</v>
      </c>
      <c r="H50" s="8">
        <f t="shared" si="1"/>
        <v>0</v>
      </c>
    </row>
    <row r="51" spans="1:8" ht="15.6" x14ac:dyDescent="0.3">
      <c r="A51" s="2" t="s">
        <v>30</v>
      </c>
      <c r="B51" s="4" t="s">
        <v>31</v>
      </c>
      <c r="C51" s="11">
        <v>200</v>
      </c>
      <c r="D51" s="11">
        <v>23.6</v>
      </c>
      <c r="E51" s="5">
        <f t="shared" ref="E51" si="2">D51*C51</f>
        <v>4720</v>
      </c>
      <c r="F51" s="12">
        <v>0</v>
      </c>
      <c r="G51" s="12">
        <v>6.0999999999999999E-2</v>
      </c>
      <c r="H51" s="8">
        <f t="shared" ref="H51" si="3">(E51*$C$36*(1+F51))+(E51*G51*$C$37)</f>
        <v>132679.20000000001</v>
      </c>
    </row>
    <row r="52" spans="1:8" ht="18.600000000000001" customHeight="1" x14ac:dyDescent="0.3">
      <c r="A52" s="4" t="s">
        <v>32</v>
      </c>
      <c r="B52" s="4"/>
      <c r="C52" s="2"/>
      <c r="D52" s="2"/>
      <c r="E52" s="2"/>
      <c r="F52" s="2"/>
      <c r="G52" s="2"/>
      <c r="H52" s="9">
        <f>SUM(H43:H51)</f>
        <v>481068</v>
      </c>
    </row>
  </sheetData>
  <sheetProtection algorithmName="SHA-512" hashValue="oIJQlJ4epbvVeQ86xjFPvfBR2bMqJNLa8KCdVmtitZl3VQeKx8UIJ/HVvNSywSRfMJANKJ0gVybm9mfZo9wXXQ==" saltValue="vdLlBv3zmsitO9Ajf7rFAQ==" spinCount="100000" sheet="1" objects="1" scenarios="1" selectLockedCells="1"/>
  <mergeCells count="3">
    <mergeCell ref="A33:H33"/>
    <mergeCell ref="A34:H34"/>
    <mergeCell ref="A1:G1"/>
  </mergeCells>
  <pageMargins left="0.25" right="0.25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Kalkulátor spotřeby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Aleš</dc:creator>
  <cp:lastModifiedBy>Petr Aleš</cp:lastModifiedBy>
  <cp:lastPrinted>2020-12-04T12:04:54Z</cp:lastPrinted>
  <dcterms:created xsi:type="dcterms:W3CDTF">2020-12-04T11:45:07Z</dcterms:created>
  <dcterms:modified xsi:type="dcterms:W3CDTF">2020-12-04T12:50:26Z</dcterms:modified>
</cp:coreProperties>
</file>